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orisnik\Desktop\ŠKOLA\9. SOLARI - jednostavna nabava\"/>
    </mc:Choice>
  </mc:AlternateContent>
  <xr:revisionPtr revIDLastSave="0" documentId="13_ncr:1_{3BEC6C02-C05D-42B0-83F6-702726D314C8}" xr6:coauthVersionLast="47" xr6:coauthVersionMax="47" xr10:uidLastSave="{00000000-0000-0000-0000-000000000000}"/>
  <bookViews>
    <workbookView xWindow="-108" yWindow="-108" windowWidth="23256" windowHeight="12576" xr2:uid="{E1FDB017-E628-4C58-A6B3-E30A50D9334B}"/>
  </bookViews>
  <sheets>
    <sheet name="List1" sheetId="1" r:id="rId1"/>
  </sheets>
  <definedNames>
    <definedName name="_xlnm.Print_Titles" localSheetId="0">List1!$3:$3</definedName>
    <definedName name="_xlnm.Print_Area" localSheetId="0">List1!$A$1:$F$93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23" i="1"/>
  <c r="D27" i="1"/>
  <c r="F46" i="1" l="1"/>
  <c r="F34" i="1" l="1"/>
  <c r="F17" i="1" l="1"/>
  <c r="B79" i="1"/>
  <c r="A79" i="1"/>
  <c r="A54" i="1" l="1"/>
  <c r="F54" i="1"/>
  <c r="F9" i="1"/>
  <c r="F79" i="1" l="1"/>
  <c r="B80" i="1" l="1"/>
  <c r="A80" i="1"/>
  <c r="A61" i="1" l="1"/>
  <c r="F61" i="1"/>
  <c r="F80" i="1" s="1"/>
  <c r="F70" i="1" l="1"/>
  <c r="F71" i="1"/>
  <c r="A81" i="1" l="1"/>
  <c r="A78" i="1"/>
  <c r="A77" i="1"/>
  <c r="A76" i="1"/>
  <c r="A75" i="1"/>
  <c r="A74" i="1"/>
  <c r="A69" i="1"/>
  <c r="F69" i="1"/>
  <c r="F81" i="1" s="1"/>
  <c r="A38" i="1"/>
  <c r="A33" i="1"/>
  <c r="A23" i="1"/>
  <c r="A13" i="1"/>
  <c r="A46" i="1" l="1"/>
  <c r="A34" i="1"/>
  <c r="A70" i="1"/>
  <c r="A14" i="1"/>
  <c r="A7" i="1"/>
  <c r="A49" i="1" l="1"/>
  <c r="A50" i="1" s="1"/>
  <c r="A15" i="1"/>
  <c r="A16" i="1" s="1"/>
  <c r="A17" i="1" s="1"/>
  <c r="A18" i="1" l="1"/>
  <c r="A19" i="1" s="1"/>
  <c r="A8" i="1"/>
  <c r="A71" i="1" l="1"/>
  <c r="A9" i="1" l="1"/>
  <c r="B81" i="1"/>
  <c r="B77" i="1"/>
  <c r="B78" i="1"/>
  <c r="B76" i="1"/>
  <c r="B75" i="1"/>
  <c r="B74" i="1"/>
  <c r="F50" i="1"/>
  <c r="F38" i="1"/>
  <c r="F33" i="1"/>
  <c r="F77" i="1" s="1"/>
  <c r="F76" i="1"/>
  <c r="F19" i="1"/>
  <c r="F14" i="1"/>
  <c r="F15" i="1"/>
  <c r="F16" i="1"/>
  <c r="F18" i="1"/>
  <c r="F13" i="1"/>
  <c r="F8" i="1"/>
  <c r="F7" i="1"/>
  <c r="F74" i="1" l="1"/>
  <c r="F75" i="1"/>
  <c r="F78" i="1"/>
  <c r="F83" i="1" l="1"/>
  <c r="F84" i="1" l="1"/>
  <c r="F85" i="1" s="1"/>
</calcChain>
</file>

<file path=xl/sharedStrings.xml><?xml version="1.0" encoding="utf-8"?>
<sst xmlns="http://schemas.openxmlformats.org/spreadsheetml/2006/main" count="114" uniqueCount="73">
  <si>
    <t>m</t>
  </si>
  <si>
    <t>KABELI</t>
  </si>
  <si>
    <t>Jednožilini fleksibilni solarni kabel za fotonaponske sustave PV1-F 1x6mm2, otporan na UV zračenje i atmosferske utjecaje ili jednakovrijedan.</t>
  </si>
  <si>
    <t>kpl</t>
  </si>
  <si>
    <t>kom</t>
  </si>
  <si>
    <t>Dobava, ugradnja i spajanje razvodnog ormara RO-FN, komplet s posebnom montažnom pločom i bravicom korisnika. Razvodni ormar izrađen u minimalnoj zaštiti IP65. Izvodi kabela isključivo s donje  strane, opremljen s AC sabirnicama potrebnog presjeka i oznaka te s ugrađenom sljedećom opremom</t>
  </si>
  <si>
    <t>signalne lampice za ugradnju na vrata sa sprežnim elementom</t>
  </si>
  <si>
    <t>isklopno gljivasto tipkalo, 1N/O kontakt, komplet s brtvom, IP65 (ugradnja na vrata ormara)</t>
  </si>
  <si>
    <t>N i PE sabirnice, redne stezaljke, POK kanali, zaštita od dodira, ožičenje, natpisi na elementima, oznaka razvodnog ormara, oznaka o primijenjenoj zaštiti, trajno čitljiva shema (plastificirana) smještena u nosaču na vratima</t>
  </si>
  <si>
    <t>Dobava i ugradnja komunikacijskog kabela tipa UTP cat. 5e</t>
  </si>
  <si>
    <t>Izrada spojeva aluminijske potkonstrukcije FN panela na gromobranski sustav korištenjem aluminijske žice promjera 8mm i odgovarajuće stezaljke</t>
  </si>
  <si>
    <t>RAZVOD</t>
  </si>
  <si>
    <t>Mjera</t>
  </si>
  <si>
    <t>Kol</t>
  </si>
  <si>
    <t>KONSTRUKCIJA</t>
  </si>
  <si>
    <t>FOTONAPONSKA OPREMA</t>
  </si>
  <si>
    <t>ELEKTROMATERIJAL</t>
  </si>
  <si>
    <t>REKAPITULACIJA</t>
  </si>
  <si>
    <t>UKUPNO</t>
  </si>
  <si>
    <t>SVEUKUPNO s PDVom</t>
  </si>
  <si>
    <t>ISPITIVANJE i NADZOR</t>
  </si>
  <si>
    <t>F.1.</t>
  </si>
  <si>
    <t>F.2.</t>
  </si>
  <si>
    <t>F.3.</t>
  </si>
  <si>
    <t>F.4.</t>
  </si>
  <si>
    <t>F.5.</t>
  </si>
  <si>
    <t>F.6.</t>
  </si>
  <si>
    <t>F.7.</t>
  </si>
  <si>
    <t>Funkcionalno ispitivanje instalacije</t>
  </si>
  <si>
    <t>Izrada projekta izvedenog stanja</t>
  </si>
  <si>
    <t>Isporuka i dobava materijala za dogradnju sustava zaštite od munje za fotonaponsko postrojenje na postojećoj građevini:</t>
  </si>
  <si>
    <t>križne spojnice za dva Al vodiča 8-10 mm2, s odgovarajući maticama I vijcima</t>
  </si>
  <si>
    <t>okrugli vodič od aluminija promjera 8 mm2</t>
  </si>
  <si>
    <t>stezaljka za vodič sa odgovarajućim vijkom i maticom</t>
  </si>
  <si>
    <t>ZAŠTITA OD UDARA MUNJE</t>
  </si>
  <si>
    <t>F.8.</t>
  </si>
  <si>
    <t xml:space="preserve">Dobava polaganje i spajanje kabela izjednačenja potencijala H07V-K 1x16mm² </t>
  </si>
  <si>
    <t>Dobava i postavljanje elemenata za montažu FN panela na kosi krov izveden limom, te ravni krov. U cijenu su uključeni svi potrebni spojni, pričvrsni i ostali elementi nužni za ostvarivanje funkcije pričvršćenja fotonaponskih modula na krovnu konstrukciju zgrade.</t>
  </si>
  <si>
    <t>OPREMANJE POSTOJEĆEG GLAVNOG RAZVODNOG ORMARA U OBJEKTU</t>
  </si>
  <si>
    <t>Dogradnja postojećeg glavnog ormara</t>
  </si>
  <si>
    <t>sabirnice ili P/F vodič za povezivanje sa postojećim sabirnica unutar ormara</t>
  </si>
  <si>
    <t>krovni nosač primjeren za kosi krov</t>
  </si>
  <si>
    <t>Dobava i ugradnja CSS cijevi promjera 32mm (otporne na UV zračenje)</t>
  </si>
  <si>
    <t xml:space="preserve">Dobava polaganje i spajanje kabela za vezu izmjenjivača s razvodnim ormarom RO-FN FG16R16 5x16mm² </t>
  </si>
  <si>
    <t>DC odvodnik struje munje i prenapona klase I+II max. 1000V</t>
  </si>
  <si>
    <t>Cilindrični pv osigurač 20A, gPV, 1000V DC</t>
  </si>
  <si>
    <t>Dobava MC4 konektora  -ženski</t>
  </si>
  <si>
    <t>Dobava MC4 konektora  -muški</t>
  </si>
  <si>
    <t xml:space="preserve">Dobava polaganje i spajanje kabela za vezu RO-FN - GRO
FG16OR16 5x16mm² </t>
  </si>
  <si>
    <t xml:space="preserve">odvodnik struje munje i prenapona klase I+II, 4P, 20kA </t>
  </si>
  <si>
    <t xml:space="preserve">zaštitni prekidač 3P+N B63A </t>
  </si>
  <si>
    <t>Niskonaponski četveropolni zaštitni prekidač nazivene struje 63A, prekidne moći 25kA, s funkcijama nadstrujne, kratkospojne, zemljospojne zaštite, pod/nadnaponske i pod/nadfrekventne zaštite</t>
  </si>
  <si>
    <t>uložak visokoučinskih osigurača, 63A</t>
  </si>
  <si>
    <t>Dobava, isporuka, montaža, spajanje i parametriranje trofaznog izmjenjivača sunčane elektrane snage 25kW, sa minimalno sljedećim svojstvima:
- Najveći ulazni napon ≥1000V
- Naponski MPP raspon 180-900V
- Startni napon ≤ 180V
- 3 MPP trackera sa min 3 ulaza
- Topologija bez transformatora
- Pogodan za vanjsku ugradnju (IP65)
- Euro efikasnost ≥98,5%
- Ugrađen odvodnik prenapona klase II na AC i DC strani</t>
  </si>
  <si>
    <t>četveropolni rastavljač osigurač 80A, sa mogućnošću plombiranja</t>
  </si>
  <si>
    <t>Dobava, ugradnja i spajanje razvodnog ormara RO-DC, komplet s posebnom montažnom pločom i bravicom korisnika. Razvodni ormar izrađen u minimalnoj zaštiti IP65. Opremljen s sabirnicama potrebnog presjeka i oznaka te s ugrađenom sljedećom opremom:</t>
  </si>
  <si>
    <t>strujna zaštitna sklopka RCD 63/0,3, 4p (3P+N) tip B</t>
  </si>
  <si>
    <t>Dobava i ugradnja kabelskih perforiranih kanalica PK50, dimenzije 50x30mm, s nosačima i poklopcima, izrađene od pocinčanog lima, komplet sa spojnicama i priborom za montažu.</t>
  </si>
  <si>
    <t>Dobava, izrada otvora u zidu, ugradnja u zid i spajanje tipkala za daljinsko isključenje napajanja u slučaju požara, sve komplet s p/žb kutijom.
- kabel NHXH FE180/E30 2x1,5mm2 u CS zaštitnoj cijevi  (50m)</t>
  </si>
  <si>
    <t>Ispitivanje Sunčane elektrane u probnom radu prema usuglašenom programu ispitivanja (uključuje izradu potrebnih elaborata i ispitivanja sukladno zahtjevima HEP-ODS)</t>
  </si>
  <si>
    <t>- Nosač 36×45 6,2 m</t>
  </si>
  <si>
    <t>- Spojnica</t>
  </si>
  <si>
    <t>- Vijak za trapezni lim</t>
  </si>
  <si>
    <t>- Pred-montirani element za prihvat FN modula (srednji) H = 35 mm</t>
  </si>
  <si>
    <t>- Pred-montirani element za prihvat FN modula (krajnji) H = 35 mm</t>
  </si>
  <si>
    <t>- Kuka za prihvat nosača za montažu fotonaponskih modula za osnovni nosač</t>
  </si>
  <si>
    <t>Izrada prodora za električne vodove kroz konstrukciju zgrade. U cijenu stavke uključena je i sanacija prodora i mjesta prodora</t>
  </si>
  <si>
    <t>Tehničke specifikacije/Troškovnik
Grupa 3: Osnovna škola Domovinske zahvalnosti Knin (Partner 2)</t>
  </si>
  <si>
    <t>Cijena EUR</t>
  </si>
  <si>
    <t>Ukupno EUR</t>
  </si>
  <si>
    <t>Ako nije drugačije definirano, zahtjevi definirani ovom Tehničkom specifikacijom predstavljaju minimalne tehničke karakteristike koje ponuđena roba mora zadovoljavati a ponuditelji mogu ponuditi i bolje karakteristike
Za sve opise dane u svim troškovničkim stavkama i općim uvijetima vrijedi  Članak 209. i 210 Zakona o Javnoj nabavi NN 120/16 . Tehničke specifikacije navedene u troškovniku ne upućuju na određenu marku ili izvor, ili određeni proces s obilježjima proizvoda ili usluga koje pruža određeni gospodarski subjekt, ili na zaštitne znakove, patente, tipove ili određeno podrijetlo ili proizvodnju, odnosno niti jednim opisom nisu isključeni  gospodarski subjekti ili određeni proizvodi.</t>
  </si>
  <si>
    <t>Dobava, isporuka i montaža fotonaponskog panela izvedenog u tehnologiji 'half-cell' nazivne snage min 370W:
- Dimenzije FN panela 1755x1038x35mm (dopušteno odstupanje dimenzija ± 5%)
- Težina FN panela ≤21kg
- Učinkovitost FN panela ≥ 20%
- Maksimalno mehaničko opterećenje ≥ 2400Pa
- min. 10 godina proizvođačko jamstvo od dana ugradnje
- min. 25 godina jamstva na  ≥  80% izlazne snage</t>
  </si>
  <si>
    <t>PDV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</si>
</sst>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0.00\ &quot;kn&quot;"/>
    <numFmt numFmtId="165" formatCode="_-* #,##0.00\ [$€-1]_-;\-* #,##0.00\ [$€-1]_-;_-* &quot;-&quot;??\ [$€-1]_-;_-@_-"/>
    <numFmt numFmtId="166" formatCode="[$€-2]\ #,##0.00"/>
    <numFmt numFmtId="167" formatCode="#,##0.00\ [$EUR]"/>
  </numFmts>
  <fonts count="6"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b/>
      <sz val="11"/>
      <name val="Calibri"/>
      <family val="2"/>
      <charset val="238"/>
      <scheme val="minor"/>
    </font>
    <font>
      <b/>
      <sz val="18"/>
      <color theme="1"/>
      <name val="Calibri"/>
      <family val="2"/>
      <charset val="23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71">
    <xf numFmtId="0" fontId="0" fillId="0" borderId="0" xfId="0"/>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164" fontId="0" fillId="0" borderId="0" xfId="0" applyNumberFormat="1" applyAlignment="1">
      <alignment vertical="top"/>
    </xf>
    <xf numFmtId="0" fontId="1" fillId="0" borderId="0" xfId="0" applyFont="1" applyAlignment="1">
      <alignment vertical="top"/>
    </xf>
    <xf numFmtId="9" fontId="0" fillId="0" borderId="0" xfId="1" applyFont="1" applyAlignment="1">
      <alignment vertical="top"/>
    </xf>
    <xf numFmtId="165" fontId="0" fillId="0" borderId="0" xfId="0" applyNumberFormat="1" applyAlignment="1">
      <alignment vertical="top"/>
    </xf>
    <xf numFmtId="0" fontId="3" fillId="0" borderId="4" xfId="0" applyFont="1" applyBorder="1" applyAlignment="1">
      <alignment horizontal="center" vertical="top"/>
    </xf>
    <xf numFmtId="0" fontId="3" fillId="0" borderId="5"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center" vertical="top"/>
    </xf>
    <xf numFmtId="0" fontId="3" fillId="0" borderId="1" xfId="0" applyFont="1" applyBorder="1" applyAlignment="1">
      <alignment vertical="top" wrapText="1"/>
    </xf>
    <xf numFmtId="44" fontId="0" fillId="0" borderId="0" xfId="2" applyFont="1" applyAlignment="1">
      <alignment vertical="top"/>
    </xf>
    <xf numFmtId="0" fontId="3" fillId="0" borderId="1" xfId="0" applyFont="1" applyBorder="1"/>
    <xf numFmtId="0" fontId="3" fillId="0" borderId="5" xfId="0" applyFont="1" applyBorder="1"/>
    <xf numFmtId="164" fontId="3" fillId="0" borderId="5" xfId="2" applyNumberFormat="1" applyFont="1" applyBorder="1" applyAlignment="1"/>
    <xf numFmtId="0" fontId="3" fillId="0" borderId="4" xfId="0" applyFont="1" applyBorder="1"/>
    <xf numFmtId="164" fontId="3" fillId="0" borderId="5" xfId="0" applyNumberFormat="1" applyFont="1" applyBorder="1"/>
    <xf numFmtId="16" fontId="3" fillId="0" borderId="1" xfId="0" applyNumberFormat="1" applyFont="1" applyBorder="1" applyAlignment="1">
      <alignment horizontal="center" vertical="top"/>
    </xf>
    <xf numFmtId="0" fontId="3" fillId="0" borderId="0" xfId="0" applyFont="1" applyAlignment="1">
      <alignment horizontal="center" vertical="top"/>
    </xf>
    <xf numFmtId="0" fontId="3" fillId="0" borderId="0" xfId="0" applyFont="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wrapText="1"/>
    </xf>
    <xf numFmtId="0" fontId="3" fillId="2" borderId="1" xfId="0" applyFont="1" applyFill="1" applyBorder="1" applyAlignment="1">
      <alignment vertical="top"/>
    </xf>
    <xf numFmtId="164" fontId="3" fillId="0" borderId="0" xfId="0" applyNumberFormat="1" applyFont="1" applyAlignment="1">
      <alignment vertical="top"/>
    </xf>
    <xf numFmtId="0" fontId="3" fillId="0" borderId="2" xfId="0" applyFont="1" applyBorder="1" applyAlignment="1">
      <alignment vertical="top" wrapText="1"/>
    </xf>
    <xf numFmtId="0" fontId="3" fillId="0" borderId="2" xfId="0" applyFont="1" applyBorder="1"/>
    <xf numFmtId="0" fontId="3" fillId="0" borderId="5" xfId="0" applyFont="1" applyBorder="1" applyAlignment="1">
      <alignment horizontal="center" vertical="top"/>
    </xf>
    <xf numFmtId="0" fontId="3" fillId="0" borderId="10" xfId="0" applyFont="1" applyBorder="1" applyAlignment="1">
      <alignment horizontal="right"/>
    </xf>
    <xf numFmtId="0" fontId="3" fillId="0" borderId="3" xfId="0" applyFont="1" applyBorder="1"/>
    <xf numFmtId="0" fontId="4" fillId="2" borderId="1" xfId="0" applyFont="1" applyFill="1" applyBorder="1" applyAlignment="1">
      <alignment vertical="top"/>
    </xf>
    <xf numFmtId="0" fontId="3" fillId="0" borderId="4" xfId="0" applyFont="1" applyBorder="1" applyAlignment="1">
      <alignment vertical="top" wrapText="1"/>
    </xf>
    <xf numFmtId="0" fontId="3" fillId="0" borderId="6" xfId="0" applyFont="1" applyBorder="1" applyAlignment="1">
      <alignment horizontal="center" vertical="top"/>
    </xf>
    <xf numFmtId="0" fontId="3" fillId="0" borderId="6" xfId="0" applyFont="1" applyBorder="1" applyAlignment="1">
      <alignment horizontal="left" vertical="top" wrapText="1"/>
    </xf>
    <xf numFmtId="0" fontId="3" fillId="0" borderId="6" xfId="0" applyFont="1" applyBorder="1"/>
    <xf numFmtId="164" fontId="3" fillId="0" borderId="6" xfId="2" applyNumberFormat="1" applyFont="1" applyBorder="1" applyAlignment="1"/>
    <xf numFmtId="0" fontId="3" fillId="0" borderId="5" xfId="0" applyFont="1" applyBorder="1" applyAlignment="1">
      <alignment horizontal="right"/>
    </xf>
    <xf numFmtId="0" fontId="4" fillId="2" borderId="7" xfId="0" applyFont="1" applyFill="1" applyBorder="1" applyAlignment="1">
      <alignment vertical="top" wrapText="1"/>
    </xf>
    <xf numFmtId="0" fontId="4" fillId="2" borderId="7" xfId="0" applyFont="1" applyFill="1" applyBorder="1" applyAlignment="1">
      <alignment vertical="top"/>
    </xf>
    <xf numFmtId="0" fontId="4" fillId="2" borderId="8" xfId="0" applyFont="1" applyFill="1" applyBorder="1" applyAlignment="1">
      <alignment vertical="top"/>
    </xf>
    <xf numFmtId="0" fontId="3" fillId="0" borderId="1" xfId="0" applyFont="1" applyBorder="1" applyAlignment="1">
      <alignment vertical="top"/>
    </xf>
    <xf numFmtId="0" fontId="3" fillId="0" borderId="0" xfId="0" applyFont="1"/>
    <xf numFmtId="164" fontId="3" fillId="0" borderId="0" xfId="0" applyNumberFormat="1" applyFont="1"/>
    <xf numFmtId="0" fontId="3" fillId="0" borderId="10" xfId="0" applyFont="1" applyBorder="1"/>
    <xf numFmtId="0" fontId="3" fillId="0" borderId="0" xfId="0" applyFont="1" applyAlignment="1">
      <alignment horizontal="right"/>
    </xf>
    <xf numFmtId="0" fontId="3" fillId="0" borderId="1" xfId="0" applyFont="1" applyBorder="1" applyAlignment="1">
      <alignment horizontal="left" vertical="top" wrapText="1"/>
    </xf>
    <xf numFmtId="0" fontId="4" fillId="0" borderId="9" xfId="0" applyFont="1" applyBorder="1" applyAlignment="1">
      <alignment horizontal="center" vertical="top"/>
    </xf>
    <xf numFmtId="0" fontId="4" fillId="0" borderId="7" xfId="0" applyFont="1" applyBorder="1" applyAlignment="1">
      <alignment vertical="top" wrapText="1"/>
    </xf>
    <xf numFmtId="0" fontId="4" fillId="0" borderId="7" xfId="0" applyFont="1" applyBorder="1" applyAlignment="1">
      <alignment vertical="top"/>
    </xf>
    <xf numFmtId="0" fontId="3" fillId="0" borderId="11" xfId="0" applyFont="1" applyBorder="1"/>
    <xf numFmtId="0" fontId="3" fillId="0" borderId="4" xfId="0" applyFont="1" applyBorder="1" applyAlignment="1">
      <alignment horizontal="left" vertical="top" wrapText="1"/>
    </xf>
    <xf numFmtId="164" fontId="3" fillId="0" borderId="6" xfId="0" applyNumberFormat="1" applyFont="1" applyBorder="1"/>
    <xf numFmtId="0" fontId="3" fillId="0" borderId="12" xfId="0" applyFont="1" applyBorder="1"/>
    <xf numFmtId="166" fontId="0" fillId="0" borderId="0" xfId="0" applyNumberFormat="1" applyAlignment="1">
      <alignment vertical="top"/>
    </xf>
    <xf numFmtId="49" fontId="3" fillId="0" borderId="10" xfId="0" applyNumberFormat="1" applyFont="1" applyBorder="1" applyAlignment="1">
      <alignment vertical="top" wrapText="1"/>
    </xf>
    <xf numFmtId="49" fontId="3" fillId="0" borderId="0" xfId="0" applyNumberFormat="1" applyFont="1" applyAlignment="1">
      <alignment vertical="top" wrapText="1"/>
    </xf>
    <xf numFmtId="49" fontId="3" fillId="0" borderId="5" xfId="0" applyNumberFormat="1" applyFont="1" applyBorder="1" applyAlignment="1">
      <alignment vertical="top" wrapText="1"/>
    </xf>
    <xf numFmtId="49" fontId="3" fillId="0" borderId="6" xfId="0" applyNumberFormat="1" applyFont="1" applyBorder="1" applyAlignment="1">
      <alignment horizontal="left" vertical="top" wrapText="1"/>
    </xf>
    <xf numFmtId="0" fontId="5" fillId="0" borderId="0" xfId="0" applyFont="1" applyAlignment="1">
      <alignment vertical="top" wrapText="1"/>
    </xf>
    <xf numFmtId="167" fontId="3" fillId="0" borderId="1" xfId="0" applyNumberFormat="1" applyFont="1" applyBorder="1"/>
    <xf numFmtId="167" fontId="3" fillId="0" borderId="4" xfId="0" applyNumberFormat="1" applyFont="1" applyBorder="1"/>
    <xf numFmtId="167" fontId="3" fillId="0" borderId="8" xfId="0" applyNumberFormat="1" applyFont="1" applyBorder="1"/>
    <xf numFmtId="167" fontId="0" fillId="0" borderId="4" xfId="0" applyNumberFormat="1" applyBorder="1"/>
    <xf numFmtId="167" fontId="3" fillId="0" borderId="6" xfId="2" applyNumberFormat="1" applyFont="1" applyBorder="1" applyAlignment="1"/>
    <xf numFmtId="167" fontId="3" fillId="0" borderId="1" xfId="0" applyNumberFormat="1" applyFont="1" applyBorder="1" applyAlignment="1">
      <alignment vertical="top"/>
    </xf>
    <xf numFmtId="167" fontId="3" fillId="0" borderId="0" xfId="0" applyNumberFormat="1" applyFont="1" applyAlignment="1">
      <alignment vertical="top"/>
    </xf>
    <xf numFmtId="167" fontId="4" fillId="0" borderId="8" xfId="0" applyNumberFormat="1" applyFont="1" applyBorder="1" applyAlignment="1">
      <alignment vertical="top"/>
    </xf>
    <xf numFmtId="0" fontId="0" fillId="0" borderId="0" xfId="0" applyAlignment="1">
      <alignment horizontal="right" vertical="top"/>
    </xf>
    <xf numFmtId="164" fontId="0" fillId="0" borderId="0" xfId="0" applyNumberFormat="1" applyAlignment="1">
      <alignment horizontal="left" vertical="top"/>
    </xf>
    <xf numFmtId="0" fontId="0" fillId="0" borderId="13" xfId="0" applyBorder="1" applyAlignment="1">
      <alignment horizontal="center" vertical="top" wrapText="1"/>
    </xf>
  </cellXfs>
  <cellStyles count="3">
    <cellStyle name="Normalno" xfId="0" builtinId="0"/>
    <cellStyle name="Postotak"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295836</xdr:colOff>
      <xdr:row>0</xdr:row>
      <xdr:rowOff>62753</xdr:rowOff>
    </xdr:from>
    <xdr:to>
      <xdr:col>3</xdr:col>
      <xdr:colOff>735199</xdr:colOff>
      <xdr:row>0</xdr:row>
      <xdr:rowOff>879688</xdr:rowOff>
    </xdr:to>
    <xdr:pic>
      <xdr:nvPicPr>
        <xdr:cNvPr id="2" name="Slika 1">
          <a:extLst>
            <a:ext uri="{FF2B5EF4-FFF2-40B4-BE49-F238E27FC236}">
              <a16:creationId xmlns:a16="http://schemas.microsoft.com/office/drawing/2014/main" id="{EEB5C09C-C537-B99C-EE06-2E1C908908A1}"/>
            </a:ext>
          </a:extLst>
        </xdr:cNvPr>
        <xdr:cNvPicPr>
          <a:picLocks noChangeAspect="1"/>
        </xdr:cNvPicPr>
      </xdr:nvPicPr>
      <xdr:blipFill>
        <a:blip xmlns:r="http://schemas.openxmlformats.org/officeDocument/2006/relationships" r:embed="rId1"/>
        <a:stretch>
          <a:fillRect/>
        </a:stretch>
      </xdr:blipFill>
      <xdr:spPr>
        <a:xfrm>
          <a:off x="6006354" y="62753"/>
          <a:ext cx="1066892" cy="816935"/>
        </a:xfrm>
        <a:prstGeom prst="rect">
          <a:avLst/>
        </a:prstGeom>
      </xdr:spPr>
    </xdr:pic>
    <xdr:clientData/>
  </xdr:twoCellAnchor>
  <xdr:twoCellAnchor editAs="oneCell">
    <xdr:from>
      <xdr:col>4</xdr:col>
      <xdr:colOff>430306</xdr:colOff>
      <xdr:row>0</xdr:row>
      <xdr:rowOff>170329</xdr:rowOff>
    </xdr:from>
    <xdr:to>
      <xdr:col>5</xdr:col>
      <xdr:colOff>1375708</xdr:colOff>
      <xdr:row>0</xdr:row>
      <xdr:rowOff>712920</xdr:rowOff>
    </xdr:to>
    <xdr:pic>
      <xdr:nvPicPr>
        <xdr:cNvPr id="3" name="Slika 2">
          <a:extLst>
            <a:ext uri="{FF2B5EF4-FFF2-40B4-BE49-F238E27FC236}">
              <a16:creationId xmlns:a16="http://schemas.microsoft.com/office/drawing/2014/main" id="{E93894CC-26E5-BDBD-64CB-7E7D700ABA62}"/>
            </a:ext>
          </a:extLst>
        </xdr:cNvPr>
        <xdr:cNvPicPr>
          <a:picLocks noChangeAspect="1"/>
        </xdr:cNvPicPr>
      </xdr:nvPicPr>
      <xdr:blipFill>
        <a:blip xmlns:r="http://schemas.openxmlformats.org/officeDocument/2006/relationships" r:embed="rId2"/>
        <a:stretch>
          <a:fillRect/>
        </a:stretch>
      </xdr:blipFill>
      <xdr:spPr>
        <a:xfrm>
          <a:off x="7530353" y="170329"/>
          <a:ext cx="1877731" cy="542591"/>
        </a:xfrm>
        <a:prstGeom prst="rect">
          <a:avLst/>
        </a:prstGeom>
      </xdr:spPr>
    </xdr:pic>
    <xdr:clientData/>
  </xdr:twoCellAnchor>
  <xdr:twoCellAnchor editAs="oneCell">
    <xdr:from>
      <xdr:col>5</xdr:col>
      <xdr:colOff>1595718</xdr:colOff>
      <xdr:row>0</xdr:row>
      <xdr:rowOff>197223</xdr:rowOff>
    </xdr:from>
    <xdr:to>
      <xdr:col>5</xdr:col>
      <xdr:colOff>2522390</xdr:colOff>
      <xdr:row>0</xdr:row>
      <xdr:rowOff>715428</xdr:rowOff>
    </xdr:to>
    <xdr:pic>
      <xdr:nvPicPr>
        <xdr:cNvPr id="4" name="Slika 3">
          <a:extLst>
            <a:ext uri="{FF2B5EF4-FFF2-40B4-BE49-F238E27FC236}">
              <a16:creationId xmlns:a16="http://schemas.microsoft.com/office/drawing/2014/main" id="{282D1630-393B-C241-4251-27BB6CF9119B}"/>
            </a:ext>
          </a:extLst>
        </xdr:cNvPr>
        <xdr:cNvPicPr>
          <a:picLocks noChangeAspect="1"/>
        </xdr:cNvPicPr>
      </xdr:nvPicPr>
      <xdr:blipFill>
        <a:blip xmlns:r="http://schemas.openxmlformats.org/officeDocument/2006/relationships" r:embed="rId3"/>
        <a:stretch>
          <a:fillRect/>
        </a:stretch>
      </xdr:blipFill>
      <xdr:spPr>
        <a:xfrm>
          <a:off x="9628094" y="197223"/>
          <a:ext cx="926672" cy="51820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1237-168E-4EAF-A42E-EA7EDB8232CC}">
  <sheetPr>
    <pageSetUpPr fitToPage="1"/>
  </sheetPr>
  <dimension ref="A1:J101"/>
  <sheetViews>
    <sheetView tabSelected="1" view="pageBreakPreview" topLeftCell="A63" zoomScale="85" zoomScaleNormal="85" zoomScaleSheetLayoutView="85" zoomScalePageLayoutView="55" workbookViewId="0">
      <selection activeCell="B84" sqref="B84"/>
    </sheetView>
  </sheetViews>
  <sheetFormatPr defaultColWidth="9.109375" defaultRowHeight="14.4" x14ac:dyDescent="0.3"/>
  <cols>
    <col min="1" max="1" width="5.88671875" style="1" customWidth="1"/>
    <col min="2" max="2" width="77.44140625" style="2" customWidth="1"/>
    <col min="3" max="3" width="9.109375" style="3" customWidth="1"/>
    <col min="4" max="4" width="11.109375" style="3" customWidth="1"/>
    <col min="5" max="5" width="13.5546875" style="3" customWidth="1"/>
    <col min="6" max="6" width="41.5546875" style="3" customWidth="1"/>
    <col min="7" max="7" width="3.88671875" style="3" customWidth="1"/>
    <col min="8" max="8" width="13" style="3" customWidth="1"/>
    <col min="9" max="9" width="9.109375" style="3"/>
    <col min="10" max="10" width="11.6640625" style="3" customWidth="1"/>
    <col min="11" max="16384" width="9.109375" style="3"/>
  </cols>
  <sheetData>
    <row r="1" spans="1:6" ht="70.2" x14ac:dyDescent="0.3">
      <c r="B1" s="59" t="s">
        <v>67</v>
      </c>
    </row>
    <row r="2" spans="1:6" ht="117.75" customHeight="1" x14ac:dyDescent="0.3">
      <c r="A2" s="70" t="s">
        <v>70</v>
      </c>
      <c r="B2" s="70"/>
      <c r="C2" s="70"/>
      <c r="D2" s="70"/>
      <c r="E2" s="70"/>
      <c r="F2" s="70"/>
    </row>
    <row r="3" spans="1:6" x14ac:dyDescent="0.3">
      <c r="A3" s="11"/>
      <c r="B3" s="12"/>
      <c r="C3" s="41" t="s">
        <v>12</v>
      </c>
      <c r="D3" s="41" t="s">
        <v>13</v>
      </c>
      <c r="E3" s="41" t="s">
        <v>68</v>
      </c>
      <c r="F3" s="41" t="s">
        <v>69</v>
      </c>
    </row>
    <row r="4" spans="1:6" x14ac:dyDescent="0.3">
      <c r="A4" s="20"/>
      <c r="B4" s="21"/>
      <c r="C4" s="10"/>
      <c r="D4" s="10"/>
      <c r="E4" s="10"/>
      <c r="F4" s="10"/>
    </row>
    <row r="5" spans="1:6" x14ac:dyDescent="0.3">
      <c r="A5" s="22" t="s">
        <v>21</v>
      </c>
      <c r="B5" s="23" t="s">
        <v>11</v>
      </c>
      <c r="C5" s="24"/>
      <c r="D5" s="24"/>
      <c r="E5" s="24"/>
      <c r="F5" s="24"/>
    </row>
    <row r="6" spans="1:6" x14ac:dyDescent="0.3">
      <c r="A6" s="20"/>
      <c r="B6" s="21"/>
      <c r="C6" s="10"/>
      <c r="D6" s="10"/>
      <c r="E6" s="10"/>
      <c r="F6" s="10"/>
    </row>
    <row r="7" spans="1:6" ht="30" customHeight="1" x14ac:dyDescent="0.3">
      <c r="A7" s="19" t="str">
        <f>MID($A$5,3,5)&amp;COUNTA($A$5:A6)</f>
        <v>1.1</v>
      </c>
      <c r="B7" s="12" t="s">
        <v>57</v>
      </c>
      <c r="C7" s="14" t="s">
        <v>0</v>
      </c>
      <c r="D7" s="14">
        <v>15</v>
      </c>
      <c r="E7" s="60"/>
      <c r="F7" s="60">
        <f>D7*E7</f>
        <v>0</v>
      </c>
    </row>
    <row r="8" spans="1:6" ht="28.8" x14ac:dyDescent="0.3">
      <c r="A8" s="19" t="str">
        <f>MID($A$5,3,5)&amp;COUNTA($A$5:A7)</f>
        <v>1.2</v>
      </c>
      <c r="B8" s="12" t="s">
        <v>66</v>
      </c>
      <c r="C8" s="14" t="s">
        <v>4</v>
      </c>
      <c r="D8" s="14">
        <v>4</v>
      </c>
      <c r="E8" s="60"/>
      <c r="F8" s="60">
        <f>D8*E8</f>
        <v>0</v>
      </c>
    </row>
    <row r="9" spans="1:6" x14ac:dyDescent="0.3">
      <c r="A9" s="19" t="str">
        <f>MID($A$5,3,5)&amp;COUNTA($A$5:A8)</f>
        <v>1.3</v>
      </c>
      <c r="B9" s="12" t="s">
        <v>42</v>
      </c>
      <c r="C9" s="14" t="s">
        <v>0</v>
      </c>
      <c r="D9" s="14">
        <v>100</v>
      </c>
      <c r="E9" s="60"/>
      <c r="F9" s="60">
        <f t="shared" ref="F9" si="0">D9*E9</f>
        <v>0</v>
      </c>
    </row>
    <row r="10" spans="1:6" x14ac:dyDescent="0.3">
      <c r="A10" s="20"/>
      <c r="B10" s="21"/>
      <c r="C10" s="10"/>
      <c r="D10" s="10"/>
      <c r="E10" s="10"/>
      <c r="F10" s="10"/>
    </row>
    <row r="11" spans="1:6" x14ac:dyDescent="0.3">
      <c r="A11" s="22" t="s">
        <v>22</v>
      </c>
      <c r="B11" s="23" t="s">
        <v>1</v>
      </c>
      <c r="C11" s="24"/>
      <c r="D11" s="24"/>
      <c r="E11" s="24"/>
      <c r="F11" s="24"/>
    </row>
    <row r="12" spans="1:6" x14ac:dyDescent="0.3">
      <c r="A12" s="20"/>
      <c r="B12" s="21"/>
      <c r="C12" s="10"/>
      <c r="D12" s="10"/>
      <c r="E12" s="10"/>
      <c r="F12" s="10"/>
    </row>
    <row r="13" spans="1:6" ht="28.8" x14ac:dyDescent="0.3">
      <c r="A13" s="19" t="str">
        <f>MID($A$11,3,5)&amp;COUNTA($A$11:A12)</f>
        <v>2.1</v>
      </c>
      <c r="B13" s="12" t="s">
        <v>2</v>
      </c>
      <c r="C13" s="14" t="s">
        <v>0</v>
      </c>
      <c r="D13" s="14">
        <v>500</v>
      </c>
      <c r="E13" s="60"/>
      <c r="F13" s="60">
        <f t="shared" ref="F13" si="1">D13*E13</f>
        <v>0</v>
      </c>
    </row>
    <row r="14" spans="1:6" x14ac:dyDescent="0.3">
      <c r="A14" s="19" t="str">
        <f>MID($A$11,3,5)&amp;COUNTA($A$11:A13)</f>
        <v>2.2</v>
      </c>
      <c r="B14" s="12" t="s">
        <v>9</v>
      </c>
      <c r="C14" s="14" t="s">
        <v>0</v>
      </c>
      <c r="D14" s="14">
        <v>30</v>
      </c>
      <c r="E14" s="60"/>
      <c r="F14" s="60">
        <f t="shared" ref="F14:F18" si="2">D14*E14</f>
        <v>0</v>
      </c>
    </row>
    <row r="15" spans="1:6" x14ac:dyDescent="0.3">
      <c r="A15" s="19" t="str">
        <f>MID($A$11,3,5)&amp;COUNTA($A$11:A14)</f>
        <v>2.3</v>
      </c>
      <c r="B15" s="12" t="s">
        <v>47</v>
      </c>
      <c r="C15" s="14" t="s">
        <v>3</v>
      </c>
      <c r="D15" s="14">
        <v>4</v>
      </c>
      <c r="E15" s="60"/>
      <c r="F15" s="60">
        <f t="shared" si="2"/>
        <v>0</v>
      </c>
    </row>
    <row r="16" spans="1:6" x14ac:dyDescent="0.3">
      <c r="A16" s="19" t="str">
        <f>MID($A$11,3,5)&amp;COUNTA($A$11:A15)</f>
        <v>2.4</v>
      </c>
      <c r="B16" s="12" t="s">
        <v>46</v>
      </c>
      <c r="C16" s="14" t="s">
        <v>3</v>
      </c>
      <c r="D16" s="14">
        <v>4</v>
      </c>
      <c r="E16" s="60"/>
      <c r="F16" s="60">
        <f t="shared" si="2"/>
        <v>0</v>
      </c>
    </row>
    <row r="17" spans="1:6" ht="28.8" x14ac:dyDescent="0.3">
      <c r="A17" s="19" t="str">
        <f>MID($A$11,3,5)&amp;COUNTA($A$11:A16)</f>
        <v>2.5</v>
      </c>
      <c r="B17" s="12" t="s">
        <v>43</v>
      </c>
      <c r="C17" s="14" t="s">
        <v>0</v>
      </c>
      <c r="D17" s="14">
        <v>20</v>
      </c>
      <c r="E17" s="60"/>
      <c r="F17" s="60">
        <f t="shared" ref="F17" si="3">D17*E17</f>
        <v>0</v>
      </c>
    </row>
    <row r="18" spans="1:6" ht="28.8" x14ac:dyDescent="0.3">
      <c r="A18" s="19" t="str">
        <f>MID($A$11,3,5)&amp;COUNTA($A$11:A17)</f>
        <v>2.6</v>
      </c>
      <c r="B18" s="12" t="s">
        <v>48</v>
      </c>
      <c r="C18" s="14" t="s">
        <v>0</v>
      </c>
      <c r="D18" s="14">
        <v>15</v>
      </c>
      <c r="E18" s="60"/>
      <c r="F18" s="60">
        <f t="shared" si="2"/>
        <v>0</v>
      </c>
    </row>
    <row r="19" spans="1:6" x14ac:dyDescent="0.3">
      <c r="A19" s="19" t="str">
        <f>MID($A$11,3,5)&amp;COUNTA($A$11:A18)</f>
        <v>2.7</v>
      </c>
      <c r="B19" s="46" t="s">
        <v>36</v>
      </c>
      <c r="C19" s="14" t="s">
        <v>0</v>
      </c>
      <c r="D19" s="14">
        <v>180</v>
      </c>
      <c r="E19" s="60"/>
      <c r="F19" s="60">
        <f>D19*E19</f>
        <v>0</v>
      </c>
    </row>
    <row r="20" spans="1:6" x14ac:dyDescent="0.3">
      <c r="A20" s="20"/>
      <c r="B20" s="21"/>
      <c r="C20" s="10"/>
      <c r="D20" s="10"/>
      <c r="E20" s="25"/>
      <c r="F20" s="25"/>
    </row>
    <row r="21" spans="1:6" s="5" customFormat="1" x14ac:dyDescent="0.3">
      <c r="A21" s="22" t="s">
        <v>23</v>
      </c>
      <c r="B21" s="38" t="s">
        <v>14</v>
      </c>
      <c r="C21" s="31"/>
      <c r="D21" s="39"/>
      <c r="E21" s="31"/>
      <c r="F21" s="40"/>
    </row>
    <row r="22" spans="1:6" s="5" customFormat="1" x14ac:dyDescent="0.3">
      <c r="A22" s="20"/>
      <c r="B22" s="21"/>
      <c r="C22" s="10"/>
      <c r="D22" s="10"/>
      <c r="E22" s="10"/>
      <c r="F22" s="10"/>
    </row>
    <row r="23" spans="1:6" ht="45" customHeight="1" x14ac:dyDescent="0.3">
      <c r="A23" s="8" t="str">
        <f>MID($A$21,3,5)&amp;COUNTA($A$21:A22)</f>
        <v>3.1</v>
      </c>
      <c r="B23" s="26" t="s">
        <v>37</v>
      </c>
      <c r="C23" s="17" t="s">
        <v>3</v>
      </c>
      <c r="D23" s="27">
        <v>1</v>
      </c>
      <c r="E23" s="61"/>
      <c r="F23" s="61">
        <f>D23*E23</f>
        <v>0</v>
      </c>
    </row>
    <row r="24" spans="1:6" x14ac:dyDescent="0.3">
      <c r="A24" s="28"/>
      <c r="B24" s="55" t="s">
        <v>60</v>
      </c>
      <c r="C24" s="44" t="s">
        <v>4</v>
      </c>
      <c r="D24" s="29">
        <v>22</v>
      </c>
      <c r="E24" s="15"/>
      <c r="F24" s="30"/>
    </row>
    <row r="25" spans="1:6" x14ac:dyDescent="0.3">
      <c r="A25" s="28"/>
      <c r="B25" s="56" t="s">
        <v>61</v>
      </c>
      <c r="C25" s="15" t="s">
        <v>4</v>
      </c>
      <c r="D25" s="45">
        <v>40</v>
      </c>
      <c r="E25" s="15"/>
      <c r="F25" s="30"/>
    </row>
    <row r="26" spans="1:6" ht="15" customHeight="1" x14ac:dyDescent="0.3">
      <c r="A26" s="28"/>
      <c r="B26" s="56" t="s">
        <v>65</v>
      </c>
      <c r="C26" s="15" t="s">
        <v>4</v>
      </c>
      <c r="D26" s="45">
        <v>210</v>
      </c>
      <c r="E26" s="15"/>
      <c r="F26" s="30"/>
    </row>
    <row r="27" spans="1:6" x14ac:dyDescent="0.3">
      <c r="A27" s="28"/>
      <c r="B27" s="56" t="s">
        <v>62</v>
      </c>
      <c r="C27" s="15" t="s">
        <v>4</v>
      </c>
      <c r="D27" s="45">
        <f>D26*4</f>
        <v>840</v>
      </c>
      <c r="E27" s="15"/>
      <c r="F27" s="30"/>
    </row>
    <row r="28" spans="1:6" x14ac:dyDescent="0.3">
      <c r="A28" s="28"/>
      <c r="B28" s="57" t="s">
        <v>63</v>
      </c>
      <c r="C28" s="15" t="s">
        <v>4</v>
      </c>
      <c r="D28" s="37">
        <v>132</v>
      </c>
      <c r="E28" s="15"/>
      <c r="F28" s="30"/>
    </row>
    <row r="29" spans="1:6" x14ac:dyDescent="0.3">
      <c r="A29" s="33"/>
      <c r="B29" s="58" t="s">
        <v>64</v>
      </c>
      <c r="C29" s="35" t="s">
        <v>4</v>
      </c>
      <c r="D29" s="35">
        <v>24</v>
      </c>
      <c r="E29" s="36"/>
      <c r="F29" s="35"/>
    </row>
    <row r="30" spans="1:6" x14ac:dyDescent="0.3">
      <c r="A30" s="20"/>
      <c r="B30" s="21"/>
      <c r="C30" s="10"/>
      <c r="D30" s="10"/>
      <c r="E30" s="10"/>
      <c r="F30" s="10"/>
    </row>
    <row r="31" spans="1:6" s="5" customFormat="1" x14ac:dyDescent="0.3">
      <c r="A31" s="22" t="s">
        <v>24</v>
      </c>
      <c r="B31" s="23" t="s">
        <v>15</v>
      </c>
      <c r="C31" s="31"/>
      <c r="D31" s="31"/>
      <c r="E31" s="31"/>
      <c r="F31" s="31"/>
    </row>
    <row r="32" spans="1:6" s="5" customFormat="1" x14ac:dyDescent="0.3">
      <c r="A32" s="20"/>
      <c r="B32" s="21"/>
      <c r="C32" s="10"/>
      <c r="D32" s="10"/>
      <c r="E32" s="10"/>
      <c r="F32" s="10"/>
    </row>
    <row r="33" spans="1:6" ht="115.2" x14ac:dyDescent="0.3">
      <c r="A33" s="8" t="str">
        <f>MID($A$31,3,5)&amp;COUNTA($A$31:A32)</f>
        <v>4.1</v>
      </c>
      <c r="B33" s="12" t="s">
        <v>71</v>
      </c>
      <c r="C33" s="14" t="s">
        <v>4</v>
      </c>
      <c r="D33" s="14">
        <v>69</v>
      </c>
      <c r="E33" s="60"/>
      <c r="F33" s="62">
        <f t="shared" ref="F33" si="4">D33*E33</f>
        <v>0</v>
      </c>
    </row>
    <row r="34" spans="1:6" ht="144" x14ac:dyDescent="0.3">
      <c r="A34" s="11" t="str">
        <f>MID($A$31,3,5)&amp;COUNTA($A$31:A33)</f>
        <v>4.2</v>
      </c>
      <c r="B34" s="12" t="s">
        <v>53</v>
      </c>
      <c r="C34" s="14" t="s">
        <v>4</v>
      </c>
      <c r="D34" s="14">
        <v>1</v>
      </c>
      <c r="E34" s="60"/>
      <c r="F34" s="62">
        <f t="shared" ref="F34" si="5">D34*E34</f>
        <v>0</v>
      </c>
    </row>
    <row r="35" spans="1:6" x14ac:dyDescent="0.3">
      <c r="A35" s="20"/>
      <c r="B35" s="21"/>
      <c r="C35" s="10"/>
      <c r="D35" s="10"/>
      <c r="E35" s="10"/>
      <c r="F35" s="10"/>
    </row>
    <row r="36" spans="1:6" s="5" customFormat="1" x14ac:dyDescent="0.3">
      <c r="A36" s="22" t="s">
        <v>25</v>
      </c>
      <c r="B36" s="23" t="s">
        <v>16</v>
      </c>
      <c r="C36" s="31"/>
      <c r="D36" s="31"/>
      <c r="E36" s="31"/>
      <c r="F36" s="31"/>
    </row>
    <row r="37" spans="1:6" s="5" customFormat="1" x14ac:dyDescent="0.3">
      <c r="A37" s="20"/>
      <c r="B37" s="21"/>
      <c r="C37" s="10"/>
      <c r="D37" s="10"/>
      <c r="E37" s="10"/>
      <c r="F37" s="10"/>
    </row>
    <row r="38" spans="1:6" ht="57.6" x14ac:dyDescent="0.3">
      <c r="A38" s="8" t="str">
        <f>MID($A$36,3,5)&amp;COUNTA($A$36:A36)</f>
        <v>5.1</v>
      </c>
      <c r="B38" s="32" t="s">
        <v>5</v>
      </c>
      <c r="C38" s="17" t="s">
        <v>3</v>
      </c>
      <c r="D38" s="17">
        <v>1</v>
      </c>
      <c r="E38" s="61"/>
      <c r="F38" s="61">
        <f t="shared" ref="F38:F46" si="6">D38*E38</f>
        <v>0</v>
      </c>
    </row>
    <row r="39" spans="1:6" ht="43.2" x14ac:dyDescent="0.3">
      <c r="A39" s="28"/>
      <c r="B39" s="9" t="s">
        <v>51</v>
      </c>
      <c r="C39" s="15" t="s">
        <v>4</v>
      </c>
      <c r="D39" s="15">
        <v>1</v>
      </c>
      <c r="E39" s="18"/>
      <c r="F39" s="18"/>
    </row>
    <row r="40" spans="1:6" x14ac:dyDescent="0.3">
      <c r="A40" s="28"/>
      <c r="B40" s="9" t="s">
        <v>56</v>
      </c>
      <c r="C40" s="15" t="s">
        <v>4</v>
      </c>
      <c r="D40" s="15">
        <v>1</v>
      </c>
      <c r="E40" s="16"/>
      <c r="F40" s="18"/>
    </row>
    <row r="41" spans="1:6" x14ac:dyDescent="0.3">
      <c r="A41" s="28"/>
      <c r="B41" s="9" t="s">
        <v>49</v>
      </c>
      <c r="C41" s="15" t="s">
        <v>4</v>
      </c>
      <c r="D41" s="15">
        <v>1</v>
      </c>
      <c r="E41" s="16"/>
      <c r="F41" s="18"/>
    </row>
    <row r="42" spans="1:6" x14ac:dyDescent="0.3">
      <c r="A42" s="28"/>
      <c r="B42" s="9" t="s">
        <v>50</v>
      </c>
      <c r="C42" s="15" t="s">
        <v>4</v>
      </c>
      <c r="D42" s="15">
        <v>1</v>
      </c>
      <c r="E42" s="16"/>
      <c r="F42" s="18"/>
    </row>
    <row r="43" spans="1:6" x14ac:dyDescent="0.3">
      <c r="A43" s="28"/>
      <c r="B43" s="9" t="s">
        <v>6</v>
      </c>
      <c r="C43" s="15" t="s">
        <v>4</v>
      </c>
      <c r="D43" s="15">
        <v>1</v>
      </c>
      <c r="E43" s="16"/>
      <c r="F43" s="18"/>
    </row>
    <row r="44" spans="1:6" ht="15.75" customHeight="1" x14ac:dyDescent="0.3">
      <c r="A44" s="28"/>
      <c r="B44" s="9" t="s">
        <v>7</v>
      </c>
      <c r="C44" s="15" t="s">
        <v>4</v>
      </c>
      <c r="D44" s="15">
        <v>1</v>
      </c>
      <c r="E44" s="16"/>
      <c r="F44" s="18"/>
    </row>
    <row r="45" spans="1:6" ht="43.2" x14ac:dyDescent="0.3">
      <c r="A45" s="33"/>
      <c r="B45" s="34" t="s">
        <v>8</v>
      </c>
      <c r="C45" s="35" t="s">
        <v>3</v>
      </c>
      <c r="D45" s="35">
        <v>1</v>
      </c>
      <c r="E45" s="36"/>
      <c r="F45" s="52"/>
    </row>
    <row r="46" spans="1:6" ht="45" customHeight="1" x14ac:dyDescent="0.3">
      <c r="A46" s="8" t="str">
        <f>MID($A$36,3,5)&amp;COUNTA($A$36:A44)</f>
        <v>5.2</v>
      </c>
      <c r="B46" s="51" t="s">
        <v>55</v>
      </c>
      <c r="C46" s="30" t="s">
        <v>3</v>
      </c>
      <c r="D46" s="44">
        <v>1</v>
      </c>
      <c r="E46" s="63"/>
      <c r="F46" s="61">
        <f t="shared" si="6"/>
        <v>0</v>
      </c>
    </row>
    <row r="47" spans="1:6" x14ac:dyDescent="0.3">
      <c r="A47" s="28"/>
      <c r="B47" s="9" t="s">
        <v>45</v>
      </c>
      <c r="C47" s="15" t="s">
        <v>4</v>
      </c>
      <c r="D47" s="44">
        <v>8</v>
      </c>
      <c r="E47" s="16"/>
      <c r="F47" s="18"/>
    </row>
    <row r="48" spans="1:6" s="10" customFormat="1" x14ac:dyDescent="0.3">
      <c r="A48" s="33"/>
      <c r="B48" s="34" t="s">
        <v>44</v>
      </c>
      <c r="C48" s="50" t="s">
        <v>4</v>
      </c>
      <c r="D48" s="53">
        <v>4</v>
      </c>
      <c r="E48" s="36"/>
      <c r="F48" s="52"/>
    </row>
    <row r="49" spans="1:6" s="10" customFormat="1" ht="43.2" x14ac:dyDescent="0.3">
      <c r="A49" s="11" t="str">
        <f>MID($A$36,3,5)&amp;COUNTA($A$36:A48)</f>
        <v>5.3</v>
      </c>
      <c r="B49" s="34" t="s">
        <v>58</v>
      </c>
      <c r="C49" s="50" t="s">
        <v>3</v>
      </c>
      <c r="D49" s="53">
        <v>1</v>
      </c>
      <c r="E49" s="64"/>
      <c r="F49" s="60">
        <f>D49*E49</f>
        <v>0</v>
      </c>
    </row>
    <row r="50" spans="1:6" s="10" customFormat="1" ht="28.8" x14ac:dyDescent="0.3">
      <c r="A50" s="11" t="str">
        <f>MID($A$36,3,5)&amp;COUNTA($A$36:A49)</f>
        <v>5.4</v>
      </c>
      <c r="B50" s="12" t="s">
        <v>10</v>
      </c>
      <c r="C50" s="14" t="s">
        <v>4</v>
      </c>
      <c r="D50" s="14">
        <v>10</v>
      </c>
      <c r="E50" s="60"/>
      <c r="F50" s="60">
        <f>D50*E50</f>
        <v>0</v>
      </c>
    </row>
    <row r="51" spans="1:6" s="10" customFormat="1" x14ac:dyDescent="0.3">
      <c r="A51" s="20"/>
      <c r="B51" s="21"/>
      <c r="C51" s="42"/>
      <c r="D51" s="42"/>
      <c r="E51" s="43"/>
      <c r="F51" s="43"/>
    </row>
    <row r="52" spans="1:6" s="10" customFormat="1" x14ac:dyDescent="0.3">
      <c r="A52" s="22" t="s">
        <v>26</v>
      </c>
      <c r="B52" s="23" t="s">
        <v>38</v>
      </c>
      <c r="C52" s="31"/>
      <c r="D52" s="31"/>
      <c r="E52" s="31"/>
      <c r="F52" s="31"/>
    </row>
    <row r="53" spans="1:6" s="10" customFormat="1" x14ac:dyDescent="0.3">
      <c r="A53" s="20"/>
      <c r="B53" s="21"/>
    </row>
    <row r="54" spans="1:6" s="10" customFormat="1" x14ac:dyDescent="0.3">
      <c r="A54" s="8" t="str">
        <f>MID($A$52,3,5)&amp;COUNTA($A$52:A53)</f>
        <v>6.1</v>
      </c>
      <c r="B54" s="32" t="s">
        <v>39</v>
      </c>
      <c r="C54" s="17" t="s">
        <v>3</v>
      </c>
      <c r="D54" s="17">
        <v>1</v>
      </c>
      <c r="E54" s="61"/>
      <c r="F54" s="61">
        <f t="shared" ref="F54" si="7">D54*E54</f>
        <v>0</v>
      </c>
    </row>
    <row r="55" spans="1:6" s="10" customFormat="1" x14ac:dyDescent="0.3">
      <c r="A55" s="28"/>
      <c r="B55" s="9" t="s">
        <v>54</v>
      </c>
      <c r="C55" s="15" t="s">
        <v>4</v>
      </c>
      <c r="D55" s="15">
        <v>1</v>
      </c>
      <c r="E55" s="18"/>
      <c r="F55" s="18"/>
    </row>
    <row r="56" spans="1:6" s="10" customFormat="1" x14ac:dyDescent="0.3">
      <c r="A56" s="28"/>
      <c r="B56" s="9" t="s">
        <v>52</v>
      </c>
      <c r="C56" s="15" t="s">
        <v>4</v>
      </c>
      <c r="D56" s="15">
        <v>4</v>
      </c>
      <c r="E56" s="16"/>
      <c r="F56" s="16"/>
    </row>
    <row r="57" spans="1:6" s="10" customFormat="1" x14ac:dyDescent="0.3">
      <c r="A57" s="33"/>
      <c r="B57" s="34" t="s">
        <v>40</v>
      </c>
      <c r="C57" s="35" t="s">
        <v>4</v>
      </c>
      <c r="D57" s="35">
        <v>3</v>
      </c>
      <c r="E57" s="36"/>
      <c r="F57" s="35"/>
    </row>
    <row r="58" spans="1:6" s="10" customFormat="1" x14ac:dyDescent="0.3">
      <c r="A58" s="20"/>
      <c r="B58" s="21"/>
      <c r="C58" s="42"/>
      <c r="D58" s="42"/>
      <c r="E58" s="43"/>
      <c r="F58" s="43"/>
    </row>
    <row r="59" spans="1:6" s="10" customFormat="1" x14ac:dyDescent="0.3">
      <c r="A59" s="22" t="s">
        <v>27</v>
      </c>
      <c r="B59" s="23" t="s">
        <v>34</v>
      </c>
      <c r="C59" s="31"/>
      <c r="D59" s="31"/>
      <c r="E59" s="31"/>
      <c r="F59" s="31"/>
    </row>
    <row r="60" spans="1:6" s="10" customFormat="1" x14ac:dyDescent="0.3">
      <c r="A60" s="20"/>
      <c r="B60" s="21"/>
    </row>
    <row r="61" spans="1:6" s="10" customFormat="1" ht="28.8" x14ac:dyDescent="0.3">
      <c r="A61" s="8" t="str">
        <f>MID($A$59,3,5)&amp;COUNTA($A$59:A60)</f>
        <v>7.1</v>
      </c>
      <c r="B61" s="32" t="s">
        <v>30</v>
      </c>
      <c r="C61" s="17" t="s">
        <v>3</v>
      </c>
      <c r="D61" s="17">
        <v>1</v>
      </c>
      <c r="E61" s="61"/>
      <c r="F61" s="61">
        <f t="shared" ref="F61" si="8">D61*E61</f>
        <v>0</v>
      </c>
    </row>
    <row r="62" spans="1:6" s="10" customFormat="1" x14ac:dyDescent="0.3">
      <c r="A62" s="28"/>
      <c r="B62" s="9" t="s">
        <v>31</v>
      </c>
      <c r="C62" s="15" t="s">
        <v>4</v>
      </c>
      <c r="D62" s="15">
        <v>20</v>
      </c>
      <c r="E62" s="16"/>
      <c r="F62" s="18"/>
    </row>
    <row r="63" spans="1:6" s="10" customFormat="1" x14ac:dyDescent="0.3">
      <c r="A63" s="28"/>
      <c r="B63" s="9" t="s">
        <v>32</v>
      </c>
      <c r="C63" s="15" t="s">
        <v>0</v>
      </c>
      <c r="D63" s="15">
        <v>80</v>
      </c>
      <c r="E63" s="16"/>
      <c r="F63" s="18"/>
    </row>
    <row r="64" spans="1:6" s="10" customFormat="1" x14ac:dyDescent="0.3">
      <c r="A64" s="28"/>
      <c r="B64" s="9" t="s">
        <v>41</v>
      </c>
      <c r="C64" s="15" t="s">
        <v>4</v>
      </c>
      <c r="D64" s="15">
        <v>25</v>
      </c>
      <c r="E64" s="16"/>
      <c r="F64" s="18"/>
    </row>
    <row r="65" spans="1:7" s="10" customFormat="1" x14ac:dyDescent="0.3">
      <c r="A65" s="33"/>
      <c r="B65" s="34" t="s">
        <v>33</v>
      </c>
      <c r="C65" s="35" t="s">
        <v>4</v>
      </c>
      <c r="D65" s="35">
        <v>10</v>
      </c>
      <c r="E65" s="36"/>
      <c r="F65" s="35"/>
    </row>
    <row r="66" spans="1:7" x14ac:dyDescent="0.3">
      <c r="A66" s="20"/>
      <c r="B66" s="21"/>
      <c r="C66" s="10"/>
      <c r="D66" s="10"/>
      <c r="E66" s="10"/>
      <c r="F66" s="10"/>
    </row>
    <row r="67" spans="1:7" s="5" customFormat="1" x14ac:dyDescent="0.3">
      <c r="A67" s="22" t="s">
        <v>35</v>
      </c>
      <c r="B67" s="23" t="s">
        <v>20</v>
      </c>
      <c r="C67" s="31"/>
      <c r="D67" s="31"/>
      <c r="E67" s="31"/>
      <c r="F67" s="31"/>
    </row>
    <row r="68" spans="1:7" s="5" customFormat="1" x14ac:dyDescent="0.3">
      <c r="A68" s="20"/>
      <c r="B68" s="21"/>
      <c r="C68" s="10"/>
      <c r="D68" s="10"/>
      <c r="E68" s="10"/>
      <c r="F68" s="10"/>
    </row>
    <row r="69" spans="1:7" x14ac:dyDescent="0.3">
      <c r="A69" s="11" t="str">
        <f>MID($A$67,3,5)&amp;COUNTA($A$67:A68)</f>
        <v>8.1</v>
      </c>
      <c r="B69" s="12" t="s">
        <v>28</v>
      </c>
      <c r="C69" s="41" t="s">
        <v>3</v>
      </c>
      <c r="D69" s="41">
        <v>1</v>
      </c>
      <c r="E69" s="65"/>
      <c r="F69" s="65">
        <f t="shared" ref="F69:F71" si="9">D69*E69</f>
        <v>0</v>
      </c>
    </row>
    <row r="70" spans="1:7" ht="30" customHeight="1" x14ac:dyDescent="0.3">
      <c r="A70" s="11" t="str">
        <f>MID($A$67,3,5)&amp;COUNTA($A$67:A69)</f>
        <v>8.2</v>
      </c>
      <c r="B70" s="12" t="s">
        <v>59</v>
      </c>
      <c r="C70" s="41" t="s">
        <v>3</v>
      </c>
      <c r="D70" s="41">
        <v>1</v>
      </c>
      <c r="E70" s="65"/>
      <c r="F70" s="65">
        <f t="shared" si="9"/>
        <v>0</v>
      </c>
    </row>
    <row r="71" spans="1:7" x14ac:dyDescent="0.3">
      <c r="A71" s="11" t="str">
        <f>MID($A$67,3,5)&amp;COUNTA($A$67:A70)</f>
        <v>8.3</v>
      </c>
      <c r="B71" s="12" t="s">
        <v>29</v>
      </c>
      <c r="C71" s="41" t="s">
        <v>3</v>
      </c>
      <c r="D71" s="41">
        <v>1</v>
      </c>
      <c r="E71" s="65"/>
      <c r="F71" s="65">
        <f t="shared" si="9"/>
        <v>0</v>
      </c>
    </row>
    <row r="72" spans="1:7" x14ac:dyDescent="0.3">
      <c r="A72" s="20"/>
      <c r="B72" s="21"/>
      <c r="C72" s="10"/>
      <c r="D72" s="10"/>
      <c r="E72" s="10"/>
      <c r="F72" s="10"/>
    </row>
    <row r="73" spans="1:7" x14ac:dyDescent="0.3">
      <c r="A73" s="22"/>
      <c r="B73" s="23" t="s">
        <v>17</v>
      </c>
      <c r="C73" s="31"/>
      <c r="D73" s="31"/>
      <c r="E73" s="31"/>
      <c r="F73" s="31"/>
    </row>
    <row r="74" spans="1:7" x14ac:dyDescent="0.3">
      <c r="A74" s="11" t="str">
        <f>A5</f>
        <v>F.1.</v>
      </c>
      <c r="B74" s="12" t="str">
        <f>B5</f>
        <v>RAZVOD</v>
      </c>
      <c r="C74" s="41"/>
      <c r="D74" s="41"/>
      <c r="E74" s="41"/>
      <c r="F74" s="65">
        <f>SUM(F7:F9)</f>
        <v>0</v>
      </c>
      <c r="G74" s="6"/>
    </row>
    <row r="75" spans="1:7" x14ac:dyDescent="0.3">
      <c r="A75" s="11" t="str">
        <f>A11</f>
        <v>F.2.</v>
      </c>
      <c r="B75" s="12" t="str">
        <f>B11</f>
        <v>KABELI</v>
      </c>
      <c r="C75" s="41"/>
      <c r="D75" s="41"/>
      <c r="E75" s="41"/>
      <c r="F75" s="65">
        <f>SUM(F13:F19)</f>
        <v>0</v>
      </c>
      <c r="G75" s="6"/>
    </row>
    <row r="76" spans="1:7" x14ac:dyDescent="0.3">
      <c r="A76" s="11" t="str">
        <f>A21</f>
        <v>F.3.</v>
      </c>
      <c r="B76" s="12" t="str">
        <f>B21</f>
        <v>KONSTRUKCIJA</v>
      </c>
      <c r="C76" s="41"/>
      <c r="D76" s="41"/>
      <c r="E76" s="41"/>
      <c r="F76" s="65">
        <f>SUM(F23)</f>
        <v>0</v>
      </c>
      <c r="G76" s="6"/>
    </row>
    <row r="77" spans="1:7" x14ac:dyDescent="0.3">
      <c r="A77" s="11" t="str">
        <f>A31</f>
        <v>F.4.</v>
      </c>
      <c r="B77" s="12" t="str">
        <f>B31</f>
        <v>FOTONAPONSKA OPREMA</v>
      </c>
      <c r="C77" s="41"/>
      <c r="D77" s="41"/>
      <c r="E77" s="41"/>
      <c r="F77" s="65">
        <f>SUM(F33:F34)</f>
        <v>0</v>
      </c>
      <c r="G77" s="6"/>
    </row>
    <row r="78" spans="1:7" x14ac:dyDescent="0.3">
      <c r="A78" s="11" t="str">
        <f>A36</f>
        <v>F.5.</v>
      </c>
      <c r="B78" s="12" t="str">
        <f>B36</f>
        <v>ELEKTROMATERIJAL</v>
      </c>
      <c r="C78" s="41"/>
      <c r="D78" s="41"/>
      <c r="E78" s="41"/>
      <c r="F78" s="65">
        <f>SUM(F38:F50)</f>
        <v>0</v>
      </c>
      <c r="G78" s="6"/>
    </row>
    <row r="79" spans="1:7" x14ac:dyDescent="0.3">
      <c r="A79" s="11" t="str">
        <f>A52</f>
        <v>F.6.</v>
      </c>
      <c r="B79" s="12" t="str">
        <f>B52</f>
        <v>OPREMANJE POSTOJEĆEG GLAVNOG RAZVODNOG ORMARA U OBJEKTU</v>
      </c>
      <c r="C79" s="41"/>
      <c r="D79" s="41"/>
      <c r="E79" s="41"/>
      <c r="F79" s="65">
        <f>SUM(F54:F57)</f>
        <v>0</v>
      </c>
      <c r="G79" s="6"/>
    </row>
    <row r="80" spans="1:7" x14ac:dyDescent="0.3">
      <c r="A80" s="11" t="str">
        <f>A59</f>
        <v>F.7.</v>
      </c>
      <c r="B80" s="12" t="str">
        <f>B59</f>
        <v>ZAŠTITA OD UDARA MUNJE</v>
      </c>
      <c r="C80" s="41"/>
      <c r="D80" s="41"/>
      <c r="E80" s="41"/>
      <c r="F80" s="65">
        <f>F61</f>
        <v>0</v>
      </c>
      <c r="G80" s="6"/>
    </row>
    <row r="81" spans="1:10" x14ac:dyDescent="0.3">
      <c r="A81" s="11" t="str">
        <f>A67</f>
        <v>F.8.</v>
      </c>
      <c r="B81" s="12" t="str">
        <f>B67</f>
        <v>ISPITIVANJE i NADZOR</v>
      </c>
      <c r="C81" s="41"/>
      <c r="D81" s="41"/>
      <c r="E81" s="41"/>
      <c r="F81" s="65">
        <f>SUM(F69:F71)</f>
        <v>0</v>
      </c>
      <c r="G81" s="6"/>
    </row>
    <row r="82" spans="1:10" x14ac:dyDescent="0.3">
      <c r="A82" s="20"/>
      <c r="B82" s="21"/>
      <c r="C82" s="10"/>
      <c r="D82" s="10"/>
      <c r="E82" s="10"/>
      <c r="F82" s="66"/>
    </row>
    <row r="83" spans="1:10" x14ac:dyDescent="0.3">
      <c r="A83" s="47"/>
      <c r="B83" s="48" t="s">
        <v>18</v>
      </c>
      <c r="C83" s="49"/>
      <c r="D83" s="49"/>
      <c r="E83" s="49"/>
      <c r="F83" s="67">
        <f>SUM(F74:F81)</f>
        <v>0</v>
      </c>
      <c r="G83" s="7"/>
      <c r="H83" s="7"/>
    </row>
    <row r="84" spans="1:10" x14ac:dyDescent="0.3">
      <c r="A84" s="47"/>
      <c r="B84" s="48" t="s">
        <v>72</v>
      </c>
      <c r="C84" s="49"/>
      <c r="D84" s="49"/>
      <c r="E84" s="49"/>
      <c r="F84" s="67">
        <f>F83*0.25</f>
        <v>0</v>
      </c>
      <c r="H84" s="4"/>
    </row>
    <row r="85" spans="1:10" x14ac:dyDescent="0.3">
      <c r="A85" s="47"/>
      <c r="B85" s="48" t="s">
        <v>19</v>
      </c>
      <c r="C85" s="49"/>
      <c r="D85" s="49"/>
      <c r="E85" s="49"/>
      <c r="F85" s="67">
        <f>F83+F84</f>
        <v>0</v>
      </c>
      <c r="H85" s="4"/>
      <c r="I85" s="4"/>
      <c r="J85" s="54"/>
    </row>
    <row r="87" spans="1:10" x14ac:dyDescent="0.3">
      <c r="C87" s="68"/>
      <c r="D87" s="68"/>
      <c r="E87" s="69"/>
      <c r="F87" s="69"/>
    </row>
    <row r="91" spans="1:10" x14ac:dyDescent="0.3">
      <c r="G91" s="6"/>
    </row>
    <row r="93" spans="1:10" x14ac:dyDescent="0.3">
      <c r="F93" s="4"/>
      <c r="G93" s="6"/>
    </row>
    <row r="96" spans="1:10" x14ac:dyDescent="0.3">
      <c r="F96" s="7"/>
    </row>
    <row r="97" spans="6:6" x14ac:dyDescent="0.3">
      <c r="F97" s="7"/>
    </row>
    <row r="99" spans="6:6" x14ac:dyDescent="0.3">
      <c r="F99" s="13"/>
    </row>
    <row r="100" spans="6:6" x14ac:dyDescent="0.3">
      <c r="F100" s="4"/>
    </row>
    <row r="101" spans="6:6" x14ac:dyDescent="0.3">
      <c r="F101" s="13"/>
    </row>
  </sheetData>
  <mergeCells count="3">
    <mergeCell ref="C87:D87"/>
    <mergeCell ref="E87:F87"/>
    <mergeCell ref="A2:F2"/>
  </mergeCells>
  <pageMargins left="0.59055118110236227" right="0.59055118110236227" top="0.98425196850393704" bottom="0.78740157480314965" header="0.31496062992125984" footer="0.31496062992125984"/>
  <pageSetup paperSize="9" scale="56" fitToHeight="0" orientation="portrait" r:id="rId1"/>
  <headerFooter>
    <oddHeader xml:space="preserve">&amp;LINVESTITOR: 
Osnovna škola Domovinske zahvalnosti 
Josipa Jovića 2, 22300 Knin
OIB: 87693827782&amp;CTROŠKOVNIK&amp;RGRAĐEVINA: Sunčana elektrana Oš Domovinske zahvalnosti 
BROJ PROJEKTA:  TD2151121 </oddHeader>
    <oddFooter>Stranica &amp;P od &amp;N</oddFooter>
  </headerFooter>
  <rowBreaks count="2" manualBreakCount="2">
    <brk id="34" max="5" man="1"/>
    <brk id="71" max="5"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171CFCAAFA4944494D3706331804477" ma:contentTypeVersion="7" ma:contentTypeDescription="Stvaranje novog dokumenta." ma:contentTypeScope="" ma:versionID="ecd9cf03413c0e28b3fa5b2f89d60854">
  <xsd:schema xmlns:xsd="http://www.w3.org/2001/XMLSchema" xmlns:xs="http://www.w3.org/2001/XMLSchema" xmlns:p="http://schemas.microsoft.com/office/2006/metadata/properties" xmlns:ns2="ad225a86-8f1d-4cee-a4e6-723d390cf62e" targetNamespace="http://schemas.microsoft.com/office/2006/metadata/properties" ma:root="true" ma:fieldsID="cd095f29ed129ed22df5aa3bcfa9f362" ns2:_="">
    <xsd:import namespace="ad225a86-8f1d-4cee-a4e6-723d390cf6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25a86-8f1d-4cee-a4e6-723d390cf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40E15-4603-4841-AF19-636CD236D8C4}">
  <ds:schemaRefs>
    <ds:schemaRef ds:uri="http://purl.org/dc/elements/1.1/"/>
    <ds:schemaRef ds:uri="http://purl.org/dc/terms/"/>
    <ds:schemaRef ds:uri="48ba8dce-ab04-42af-bc37-1f51eef6f059"/>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5AE2F8B-F02E-4B8C-85C2-2D9A33C8FE73}">
  <ds:schemaRefs>
    <ds:schemaRef ds:uri="http://schemas.microsoft.com/sharepoint/v3/contenttype/forms"/>
  </ds:schemaRefs>
</ds:datastoreItem>
</file>

<file path=customXml/itemProps3.xml><?xml version="1.0" encoding="utf-8"?>
<ds:datastoreItem xmlns:ds="http://schemas.openxmlformats.org/officeDocument/2006/customXml" ds:itemID="{CD2A22FD-795D-443C-85DD-B1DB7BDBB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25a86-8f1d-4cee-a4e6-723d390cf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List1</vt:lpstr>
      <vt:lpstr>List1!Ispis_naslova</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 Rebić</dc:creator>
  <cp:lastModifiedBy>Korisnik</cp:lastModifiedBy>
  <cp:lastPrinted>2021-12-06T15:14:28Z</cp:lastPrinted>
  <dcterms:created xsi:type="dcterms:W3CDTF">2020-09-09T20:45:17Z</dcterms:created>
  <dcterms:modified xsi:type="dcterms:W3CDTF">2023-08-29T14:04:33Z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0x0101003171CFCAAFA4944494D3706331804477</vt:lpwstr>
  </property>
</Properties>
</file>